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Hoja1" sheetId="1" r:id="rId1"/>
    <sheet name="Hoja2" sheetId="2" r:id="rId2"/>
  </sheets>
  <calcPr calcId="144525"/>
</workbook>
</file>

<file path=xl/calcChain.xml><?xml version="1.0" encoding="utf-8"?>
<calcChain xmlns="http://schemas.openxmlformats.org/spreadsheetml/2006/main">
  <c r="M32" i="1" l="1"/>
  <c r="M33" i="1"/>
  <c r="M29" i="1"/>
  <c r="M30" i="1"/>
  <c r="M31" i="1"/>
  <c r="M28" i="1"/>
  <c r="E12" i="1" l="1"/>
  <c r="F10" i="1" l="1"/>
  <c r="F8" i="1" l="1"/>
  <c r="E14" i="1" l="1"/>
  <c r="E12" i="2" l="1"/>
  <c r="R5" i="1"/>
  <c r="Q5" i="1" l="1"/>
  <c r="P5" i="1" l="1"/>
  <c r="Q3" i="1" s="1"/>
  <c r="F9" i="1" l="1"/>
  <c r="F7" i="1"/>
  <c r="P8" i="1"/>
  <c r="S5" i="1" l="1"/>
  <c r="L24" i="1" l="1"/>
  <c r="L23" i="1"/>
  <c r="L22" i="1"/>
  <c r="L21" i="1"/>
  <c r="L25" i="1" l="1"/>
  <c r="C10" i="1"/>
  <c r="C9" i="1"/>
  <c r="C8" i="1"/>
  <c r="C7" i="1"/>
  <c r="C6" i="1"/>
  <c r="C5" i="1"/>
  <c r="F6" i="1"/>
  <c r="F5" i="1"/>
  <c r="I9" i="1"/>
  <c r="I7" i="1"/>
  <c r="I6" i="1"/>
  <c r="I5" i="1"/>
  <c r="L16" i="1"/>
  <c r="O22" i="1"/>
  <c r="L9" i="1"/>
  <c r="L7" i="1"/>
  <c r="O6" i="1"/>
  <c r="O5" i="1"/>
  <c r="O21" i="1"/>
  <c r="O23" i="1" s="1"/>
  <c r="O17" i="1"/>
  <c r="O16" i="1"/>
  <c r="O15" i="1"/>
  <c r="L10" i="1" l="1"/>
  <c r="I10" i="1"/>
  <c r="C11" i="1"/>
  <c r="O7" i="1"/>
  <c r="O18" i="1"/>
  <c r="H12" i="1"/>
  <c r="N12" i="1"/>
  <c r="K12" i="1"/>
  <c r="D17" i="1" l="1"/>
</calcChain>
</file>

<file path=xl/sharedStrings.xml><?xml version="1.0" encoding="utf-8"?>
<sst xmlns="http://schemas.openxmlformats.org/spreadsheetml/2006/main" count="84" uniqueCount="41">
  <si>
    <t>IER ALTO QUEBRADON</t>
  </si>
  <si>
    <t>PREESCOLAR</t>
  </si>
  <si>
    <t>QUINTO</t>
  </si>
  <si>
    <t>NOVENO</t>
  </si>
  <si>
    <t>ONCE</t>
  </si>
  <si>
    <t>CICLO VI</t>
  </si>
  <si>
    <t>IER SAN JUAN DEL LOSADA</t>
  </si>
  <si>
    <t>IER EL DORADO</t>
  </si>
  <si>
    <t>IER EL CARAÑO</t>
  </si>
  <si>
    <t>PROFE ANDERSON</t>
  </si>
  <si>
    <t>CARP. AZULES</t>
  </si>
  <si>
    <t>CARP. BLANCAS</t>
  </si>
  <si>
    <t>PROFESORA SAN VIECENTE</t>
  </si>
  <si>
    <t>PROFE MARTHA MUÑETON</t>
  </si>
  <si>
    <t>RECTOR SAMARIA</t>
  </si>
  <si>
    <t>TABLA GRANDE</t>
  </si>
  <si>
    <t>INVENTARIO</t>
  </si>
  <si>
    <t>CARPETAS BLANCAS</t>
  </si>
  <si>
    <t>COMPRAR</t>
  </si>
  <si>
    <t>3 PLIEGOS</t>
  </si>
  <si>
    <t>PERGAMINO</t>
  </si>
  <si>
    <t>IER FUNDADORES</t>
  </si>
  <si>
    <t>ABONOS</t>
  </si>
  <si>
    <t>IE DOMINGO SAVIO</t>
  </si>
  <si>
    <t>SAN JUAN LOSADA</t>
  </si>
  <si>
    <t>TABLAS PREE</t>
  </si>
  <si>
    <t>TABLAS QUINTO</t>
  </si>
  <si>
    <t>SALDO</t>
  </si>
  <si>
    <t>Martha Caraño</t>
  </si>
  <si>
    <t>Martha Muñetón</t>
  </si>
  <si>
    <t>Hay 64 ya con ganchos para colgar</t>
  </si>
  <si>
    <t>TOTAL</t>
  </si>
  <si>
    <t>MENCIONES</t>
  </si>
  <si>
    <t>QUINTO Y MEJOR ICFES</t>
  </si>
  <si>
    <t xml:space="preserve">NOVENO </t>
  </si>
  <si>
    <t>ENCOMIENDA</t>
  </si>
  <si>
    <t>TABLAS MDF DIPLOMAS</t>
  </si>
  <si>
    <t>CICLO IV</t>
  </si>
  <si>
    <t>CICLO 6</t>
  </si>
  <si>
    <t xml:space="preserve">VR. </t>
  </si>
  <si>
    <t>PRENDEDORES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</si>
</sst>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3" borderId="0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0" fillId="0" borderId="0" xfId="1" applyNumberFormat="1" applyFont="1"/>
    <xf numFmtId="164" fontId="1" fillId="2" borderId="1" xfId="0" applyNumberFormat="1" applyFont="1" applyFill="1" applyBorder="1"/>
    <xf numFmtId="164" fontId="0" fillId="0" borderId="0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0" fillId="0" borderId="0" xfId="1" applyNumberFormat="1" applyFont="1" applyAlignment="1">
      <alignment horizontal="center"/>
    </xf>
    <xf numFmtId="0" fontId="0" fillId="2" borderId="1" xfId="0" applyFill="1" applyBorder="1"/>
    <xf numFmtId="164" fontId="0" fillId="0" borderId="1" xfId="1" applyNumberFormat="1" applyFont="1" applyBorder="1"/>
    <xf numFmtId="164" fontId="3" fillId="2" borderId="0" xfId="0" applyNumberFormat="1" applyFont="1" applyFill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1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11" borderId="1" xfId="0" applyFill="1" applyBorder="1"/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3" borderId="1" xfId="0" applyFill="1" applyBorder="1"/>
    <xf numFmtId="0" fontId="0" fillId="13" borderId="3" xfId="0" applyFill="1" applyBorder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164" fontId="0" fillId="14" borderId="1" xfId="1" applyNumberFormat="1" applyFont="1" applyFill="1" applyBorder="1"/>
    <xf numFmtId="0" fontId="1" fillId="2" borderId="1" xfId="0" applyFont="1" applyFill="1" applyBorder="1" applyAlignment="1">
      <alignment horizontal="center"/>
    </xf>
    <xf numFmtId="164" fontId="0" fillId="2" borderId="5" xfId="0" applyNumberFormat="1" applyFill="1" applyBorder="1"/>
    <xf numFmtId="164" fontId="0" fillId="0" borderId="5" xfId="1" applyNumberFormat="1" applyFont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tabSelected="1" workbookViewId="0">
      <selection activeCell="B7" sqref="B7"/>
    </sheetView>
  </sheetViews>
  <sheetFormatPr baseColWidth="10" defaultRowHeight="15" x14ac:dyDescent="0.25"/>
  <cols>
    <col min="1" max="1" width="18.7109375" bestFit="1" customWidth="1"/>
    <col min="3" max="3" width="10.5703125" bestFit="1" customWidth="1"/>
    <col min="4" max="4" width="21.42578125" bestFit="1" customWidth="1"/>
    <col min="5" max="5" width="12.42578125" customWidth="1"/>
    <col min="6" max="6" width="14.42578125" customWidth="1"/>
    <col min="7" max="7" width="13.140625" bestFit="1" customWidth="1"/>
    <col min="8" max="8" width="14.140625" bestFit="1" customWidth="1"/>
    <col min="9" max="9" width="10.5703125" bestFit="1" customWidth="1"/>
    <col min="10" max="10" width="14" customWidth="1"/>
    <col min="11" max="11" width="13" customWidth="1"/>
    <col min="12" max="12" width="11.5703125" bestFit="1" customWidth="1"/>
    <col min="13" max="13" width="12.140625" bestFit="1" customWidth="1"/>
    <col min="14" max="14" width="12.5703125" customWidth="1"/>
    <col min="15" max="15" width="12.5703125" bestFit="1" customWidth="1"/>
    <col min="16" max="16" width="12.28515625" bestFit="1" customWidth="1"/>
    <col min="17" max="17" width="15.28515625" bestFit="1" customWidth="1"/>
    <col min="18" max="18" width="13.28515625" bestFit="1" customWidth="1"/>
    <col min="19" max="19" width="14.85546875" bestFit="1" customWidth="1"/>
  </cols>
  <sheetData>
    <row r="2" spans="1:19" x14ac:dyDescent="0.25">
      <c r="D2" s="48" t="s">
        <v>6</v>
      </c>
      <c r="E2" s="49"/>
      <c r="F2" s="50"/>
    </row>
    <row r="3" spans="1:19" x14ac:dyDescent="0.25">
      <c r="D3" s="1" t="s">
        <v>35</v>
      </c>
      <c r="E3" s="2">
        <v>1</v>
      </c>
      <c r="F3" s="19">
        <v>10000</v>
      </c>
      <c r="O3" s="4"/>
      <c r="Q3">
        <f>P5+Q5</f>
        <v>285</v>
      </c>
    </row>
    <row r="4" spans="1:19" x14ac:dyDescent="0.25">
      <c r="A4" s="44" t="s">
        <v>0</v>
      </c>
      <c r="B4" s="44"/>
      <c r="D4" s="38" t="s">
        <v>36</v>
      </c>
      <c r="E4" s="39">
        <v>1</v>
      </c>
      <c r="F4" s="40">
        <v>20000</v>
      </c>
      <c r="G4" s="58" t="s">
        <v>7</v>
      </c>
      <c r="H4" s="59"/>
      <c r="J4" s="60" t="s">
        <v>8</v>
      </c>
      <c r="K4" s="58"/>
      <c r="M4" s="51" t="s">
        <v>9</v>
      </c>
      <c r="N4" s="51"/>
      <c r="O4" s="5"/>
      <c r="P4" s="12" t="s">
        <v>25</v>
      </c>
      <c r="Q4" s="12" t="s">
        <v>26</v>
      </c>
      <c r="R4" s="3" t="s">
        <v>10</v>
      </c>
      <c r="S4" s="3" t="s">
        <v>11</v>
      </c>
    </row>
    <row r="5" spans="1:19" x14ac:dyDescent="0.25">
      <c r="A5" s="23" t="s">
        <v>1</v>
      </c>
      <c r="B5" s="24">
        <v>23</v>
      </c>
      <c r="C5" s="13">
        <f>B5*20000</f>
        <v>460000</v>
      </c>
      <c r="D5" s="36" t="s">
        <v>1</v>
      </c>
      <c r="E5" s="30">
        <v>24</v>
      </c>
      <c r="F5" s="19">
        <f>E5*20000</f>
        <v>480000</v>
      </c>
      <c r="G5" s="37" t="s">
        <v>1</v>
      </c>
      <c r="H5" s="35">
        <v>20</v>
      </c>
      <c r="I5" s="17">
        <f>H5*20000</f>
        <v>400000</v>
      </c>
      <c r="J5" s="34"/>
      <c r="K5" s="34"/>
      <c r="M5" s="32" t="s">
        <v>1</v>
      </c>
      <c r="N5" s="33">
        <v>8</v>
      </c>
      <c r="O5" s="15">
        <f>N5*35000</f>
        <v>280000</v>
      </c>
      <c r="P5" s="24">
        <f>B5+E5+H5+N5+N21+K21</f>
        <v>135</v>
      </c>
      <c r="Q5" s="7">
        <f>B6+E6+H6+N6+K22</f>
        <v>150</v>
      </c>
      <c r="R5" s="2">
        <f>B9+B10+E9+H9+K7+K9+N5+N6+K24</f>
        <v>121</v>
      </c>
      <c r="S5" s="2">
        <f>70+23</f>
        <v>93</v>
      </c>
    </row>
    <row r="6" spans="1:19" x14ac:dyDescent="0.25">
      <c r="A6" s="6" t="s">
        <v>2</v>
      </c>
      <c r="B6" s="7">
        <v>17</v>
      </c>
      <c r="C6" s="13">
        <f>B6*20000</f>
        <v>340000</v>
      </c>
      <c r="D6" s="36" t="s">
        <v>33</v>
      </c>
      <c r="E6" s="30">
        <v>30</v>
      </c>
      <c r="F6" s="19">
        <f>E6*20000</f>
        <v>600000</v>
      </c>
      <c r="G6" s="37" t="s">
        <v>2</v>
      </c>
      <c r="H6" s="35">
        <v>33</v>
      </c>
      <c r="I6" s="17">
        <f>H6*20000</f>
        <v>660000</v>
      </c>
      <c r="J6" s="34"/>
      <c r="K6" s="34"/>
      <c r="M6" s="32" t="s">
        <v>2</v>
      </c>
      <c r="N6" s="33">
        <v>10</v>
      </c>
      <c r="O6" s="15">
        <f>N6*35000</f>
        <v>350000</v>
      </c>
      <c r="P6" s="2"/>
      <c r="Q6" s="2"/>
      <c r="R6" s="2"/>
      <c r="S6" s="2"/>
    </row>
    <row r="7" spans="1:19" x14ac:dyDescent="0.25">
      <c r="A7" s="8" t="s">
        <v>3</v>
      </c>
      <c r="B7" s="9">
        <v>13</v>
      </c>
      <c r="C7" s="13">
        <f>B7*15000</f>
        <v>195000</v>
      </c>
      <c r="D7" s="36" t="s">
        <v>3</v>
      </c>
      <c r="E7" s="30">
        <v>25</v>
      </c>
      <c r="F7" s="19">
        <f>E7*12000</f>
        <v>300000</v>
      </c>
      <c r="G7" s="37" t="s">
        <v>34</v>
      </c>
      <c r="H7" s="35">
        <v>14</v>
      </c>
      <c r="I7" s="17">
        <f>H7*15000</f>
        <v>210000</v>
      </c>
      <c r="J7" s="34" t="s">
        <v>3</v>
      </c>
      <c r="K7" s="35">
        <v>19</v>
      </c>
      <c r="L7" s="13">
        <f>K7*20000</f>
        <v>380000</v>
      </c>
      <c r="M7" s="32"/>
      <c r="N7" s="32"/>
      <c r="O7" s="14">
        <f>SUM(O5:O6)</f>
        <v>630000</v>
      </c>
      <c r="P7" s="52" t="s">
        <v>15</v>
      </c>
      <c r="Q7" s="53"/>
      <c r="R7" s="54"/>
      <c r="S7" s="1"/>
    </row>
    <row r="8" spans="1:19" x14ac:dyDescent="0.25">
      <c r="A8" s="8" t="s">
        <v>37</v>
      </c>
      <c r="B8" s="9">
        <v>14</v>
      </c>
      <c r="C8" s="13">
        <f>B8*15000</f>
        <v>210000</v>
      </c>
      <c r="D8" s="36" t="s">
        <v>32</v>
      </c>
      <c r="E8" s="30">
        <v>10</v>
      </c>
      <c r="F8" s="19">
        <f>8000*E8</f>
        <v>80000</v>
      </c>
      <c r="G8" s="37"/>
      <c r="H8" s="35"/>
      <c r="I8" s="17"/>
      <c r="J8" s="34"/>
      <c r="K8" s="34"/>
      <c r="L8" s="13"/>
      <c r="M8" s="32"/>
      <c r="N8" s="32"/>
      <c r="O8" s="4"/>
      <c r="P8" s="55">
        <f>K16+N6+N16+E9</f>
        <v>61</v>
      </c>
      <c r="Q8" s="56"/>
      <c r="R8" s="57"/>
      <c r="S8" s="1"/>
    </row>
    <row r="9" spans="1:19" x14ac:dyDescent="0.25">
      <c r="A9" s="10" t="s">
        <v>4</v>
      </c>
      <c r="B9" s="11">
        <v>13</v>
      </c>
      <c r="C9" s="13">
        <f>B9*30000</f>
        <v>390000</v>
      </c>
      <c r="D9" s="36" t="s">
        <v>4</v>
      </c>
      <c r="E9" s="30">
        <v>17</v>
      </c>
      <c r="F9" s="19">
        <f>E9*40000</f>
        <v>680000</v>
      </c>
      <c r="G9" s="37" t="s">
        <v>4</v>
      </c>
      <c r="H9" s="35">
        <v>6</v>
      </c>
      <c r="I9" s="17">
        <f>H9*30000</f>
        <v>180000</v>
      </c>
      <c r="J9" s="34" t="s">
        <v>4</v>
      </c>
      <c r="K9" s="35">
        <v>17</v>
      </c>
      <c r="L9" s="13">
        <f>K9*30000</f>
        <v>510000</v>
      </c>
      <c r="M9" s="1"/>
      <c r="N9" s="1"/>
      <c r="O9" s="4"/>
      <c r="P9" s="1"/>
      <c r="Q9" s="1"/>
      <c r="R9" s="1"/>
      <c r="S9" s="1"/>
    </row>
    <row r="10" spans="1:19" x14ac:dyDescent="0.25">
      <c r="A10" s="10" t="s">
        <v>5</v>
      </c>
      <c r="B10" s="11">
        <v>18</v>
      </c>
      <c r="C10" s="13">
        <f>B10*30000</f>
        <v>540000</v>
      </c>
      <c r="D10" s="1"/>
      <c r="E10" s="3" t="s">
        <v>31</v>
      </c>
      <c r="F10" s="14">
        <f>SUM(F3:F9)</f>
        <v>2170000</v>
      </c>
      <c r="G10" s="34"/>
      <c r="H10" s="35"/>
      <c r="I10" s="14">
        <f>SUM(I5:I9)</f>
        <v>1450000</v>
      </c>
      <c r="J10" s="34"/>
      <c r="K10" s="34"/>
      <c r="L10" s="14">
        <f>SUM(L7:L9)</f>
        <v>890000</v>
      </c>
      <c r="M10" s="1"/>
      <c r="N10" s="1"/>
      <c r="O10" s="4"/>
      <c r="P10" s="1"/>
      <c r="Q10" s="1"/>
      <c r="R10" s="1"/>
      <c r="S10" s="1"/>
    </row>
    <row r="11" spans="1:19" x14ac:dyDescent="0.25">
      <c r="C11" s="14">
        <f>SUM(C5:C10)</f>
        <v>2135000</v>
      </c>
      <c r="O11" s="4"/>
    </row>
    <row r="12" spans="1:19" x14ac:dyDescent="0.25">
      <c r="E12">
        <f>E5+E6+E7+E8+E9</f>
        <v>106</v>
      </c>
      <c r="H12">
        <f>SUM(H5:H10)</f>
        <v>73</v>
      </c>
      <c r="K12">
        <f>SUM(K7:K11)</f>
        <v>36</v>
      </c>
      <c r="N12">
        <f>SUM(N5:N11)</f>
        <v>18</v>
      </c>
      <c r="P12" s="27" t="s">
        <v>30</v>
      </c>
      <c r="Q12" s="27"/>
      <c r="R12" s="27"/>
    </row>
    <row r="14" spans="1:19" x14ac:dyDescent="0.25">
      <c r="E14">
        <f>B7+B8+E7+H7+K23</f>
        <v>90</v>
      </c>
      <c r="J14" s="61" t="s">
        <v>13</v>
      </c>
      <c r="K14" s="61"/>
      <c r="M14" s="61" t="s">
        <v>12</v>
      </c>
      <c r="N14" s="61"/>
    </row>
    <row r="15" spans="1:19" x14ac:dyDescent="0.25">
      <c r="J15" s="25"/>
      <c r="K15" s="26"/>
      <c r="M15" s="25" t="s">
        <v>1</v>
      </c>
      <c r="N15" s="26">
        <v>4</v>
      </c>
      <c r="O15" s="13">
        <f>N15*35000</f>
        <v>140000</v>
      </c>
    </row>
    <row r="16" spans="1:19" x14ac:dyDescent="0.25">
      <c r="J16" s="25" t="s">
        <v>2</v>
      </c>
      <c r="K16" s="26">
        <v>32</v>
      </c>
      <c r="L16" s="16">
        <f>K16*25000</f>
        <v>800000</v>
      </c>
      <c r="M16" s="25" t="s">
        <v>2</v>
      </c>
      <c r="N16" s="26">
        <v>2</v>
      </c>
      <c r="O16" s="13">
        <f>N16*35000</f>
        <v>70000</v>
      </c>
    </row>
    <row r="17" spans="1:15" ht="21" x14ac:dyDescent="0.35">
      <c r="D17" s="20">
        <f>C11+F10+I10+L10+L16+O7+O18+O23+L25+M33</f>
        <v>13615000</v>
      </c>
      <c r="E17" s="21"/>
      <c r="J17" s="25"/>
      <c r="K17" s="26"/>
      <c r="M17" s="25" t="s">
        <v>3</v>
      </c>
      <c r="N17" s="26">
        <v>4</v>
      </c>
      <c r="O17" s="13">
        <f>N17*15000</f>
        <v>60000</v>
      </c>
    </row>
    <row r="18" spans="1:15" x14ac:dyDescent="0.25">
      <c r="F18" s="62" t="s">
        <v>22</v>
      </c>
      <c r="G18" s="62"/>
      <c r="H18" s="22" t="s">
        <v>27</v>
      </c>
      <c r="O18" s="14">
        <f>SUM(O15:O17)</f>
        <v>270000</v>
      </c>
    </row>
    <row r="19" spans="1:15" x14ac:dyDescent="0.25">
      <c r="A19" s="45" t="s">
        <v>16</v>
      </c>
      <c r="B19" s="45"/>
      <c r="C19" s="45"/>
      <c r="D19" s="18" t="s">
        <v>18</v>
      </c>
      <c r="F19" s="1" t="s">
        <v>28</v>
      </c>
      <c r="G19" s="19">
        <v>380000</v>
      </c>
      <c r="H19" s="19">
        <v>510000</v>
      </c>
    </row>
    <row r="20" spans="1:15" x14ac:dyDescent="0.25">
      <c r="A20" s="1" t="s">
        <v>17</v>
      </c>
      <c r="B20" s="1"/>
      <c r="C20" s="2">
        <v>36</v>
      </c>
      <c r="D20" s="1" t="s">
        <v>19</v>
      </c>
      <c r="F20" s="1" t="s">
        <v>24</v>
      </c>
      <c r="G20" s="19">
        <v>1000000</v>
      </c>
      <c r="H20" s="19">
        <v>1000000</v>
      </c>
      <c r="J20" s="51" t="s">
        <v>21</v>
      </c>
      <c r="K20" s="51"/>
      <c r="M20" s="51" t="s">
        <v>14</v>
      </c>
      <c r="N20" s="51"/>
    </row>
    <row r="21" spans="1:15" x14ac:dyDescent="0.25">
      <c r="A21" s="46" t="s">
        <v>20</v>
      </c>
      <c r="B21" s="46"/>
      <c r="C21" s="1"/>
      <c r="D21" s="1" t="s">
        <v>19</v>
      </c>
      <c r="F21" s="1" t="s">
        <v>29</v>
      </c>
      <c r="G21" s="19">
        <v>800000</v>
      </c>
      <c r="H21" s="19">
        <v>0</v>
      </c>
      <c r="J21" s="32" t="s">
        <v>1</v>
      </c>
      <c r="K21" s="33">
        <v>60</v>
      </c>
      <c r="L21" s="13">
        <f>K21*20000</f>
        <v>1200000</v>
      </c>
      <c r="M21" s="32"/>
      <c r="N21" s="33"/>
      <c r="O21" s="13">
        <f>N21*20000</f>
        <v>0</v>
      </c>
    </row>
    <row r="22" spans="1:15" x14ac:dyDescent="0.25">
      <c r="A22" s="47"/>
      <c r="B22" s="47"/>
      <c r="F22" s="1"/>
      <c r="G22" s="19"/>
      <c r="H22" s="19"/>
      <c r="J22" s="32" t="s">
        <v>2</v>
      </c>
      <c r="K22" s="33">
        <v>60</v>
      </c>
      <c r="L22" s="13">
        <f>K22*20000</f>
        <v>1200000</v>
      </c>
      <c r="M22" s="32" t="s">
        <v>4</v>
      </c>
      <c r="N22" s="33">
        <v>8</v>
      </c>
      <c r="O22" s="13">
        <f>N22*30000</f>
        <v>240000</v>
      </c>
    </row>
    <row r="23" spans="1:15" x14ac:dyDescent="0.25">
      <c r="A23" s="47"/>
      <c r="B23" s="47"/>
      <c r="J23" s="32" t="s">
        <v>3</v>
      </c>
      <c r="K23" s="33">
        <v>24</v>
      </c>
      <c r="L23" s="13">
        <f>K23*15000</f>
        <v>360000</v>
      </c>
      <c r="O23" s="14">
        <f>SUM(O21:O22)</f>
        <v>240000</v>
      </c>
    </row>
    <row r="24" spans="1:15" x14ac:dyDescent="0.25">
      <c r="J24" s="32" t="s">
        <v>4</v>
      </c>
      <c r="K24" s="33">
        <v>13</v>
      </c>
      <c r="L24" s="13">
        <f>K24*30000</f>
        <v>390000</v>
      </c>
    </row>
    <row r="25" spans="1:15" x14ac:dyDescent="0.25">
      <c r="L25" s="14">
        <f>SUM(L21:L24)</f>
        <v>3150000</v>
      </c>
    </row>
    <row r="27" spans="1:15" x14ac:dyDescent="0.25">
      <c r="J27" s="44" t="s">
        <v>23</v>
      </c>
      <c r="K27" s="44"/>
      <c r="L27" s="41" t="s">
        <v>39</v>
      </c>
      <c r="M27" s="41" t="s">
        <v>31</v>
      </c>
    </row>
    <row r="28" spans="1:15" x14ac:dyDescent="0.25">
      <c r="J28" s="6" t="s">
        <v>1</v>
      </c>
      <c r="K28" s="7">
        <v>25</v>
      </c>
      <c r="L28" s="19">
        <v>8000</v>
      </c>
      <c r="M28" s="19">
        <f>K28*L28</f>
        <v>200000</v>
      </c>
    </row>
    <row r="29" spans="1:15" x14ac:dyDescent="0.25">
      <c r="J29" s="6" t="s">
        <v>2</v>
      </c>
      <c r="K29" s="7">
        <v>42</v>
      </c>
      <c r="L29" s="19">
        <v>8000</v>
      </c>
      <c r="M29" s="19">
        <f t="shared" ref="M29:M32" si="0">K29*L29</f>
        <v>336000</v>
      </c>
    </row>
    <row r="30" spans="1:15" x14ac:dyDescent="0.25">
      <c r="J30" s="8" t="s">
        <v>38</v>
      </c>
      <c r="K30" s="9">
        <v>31</v>
      </c>
      <c r="L30" s="19">
        <v>16000</v>
      </c>
      <c r="M30" s="19">
        <f t="shared" si="0"/>
        <v>496000</v>
      </c>
    </row>
    <row r="31" spans="1:15" x14ac:dyDescent="0.25">
      <c r="J31" s="10" t="s">
        <v>4</v>
      </c>
      <c r="K31" s="11">
        <v>25</v>
      </c>
      <c r="L31" s="19">
        <v>16000</v>
      </c>
      <c r="M31" s="19">
        <f t="shared" si="0"/>
        <v>400000</v>
      </c>
    </row>
    <row r="32" spans="1:15" x14ac:dyDescent="0.25">
      <c r="J32" s="10" t="s">
        <v>40</v>
      </c>
      <c r="K32" s="11">
        <v>56</v>
      </c>
      <c r="L32" s="19">
        <v>8000</v>
      </c>
      <c r="M32" s="43">
        <f t="shared" si="0"/>
        <v>448000</v>
      </c>
    </row>
    <row r="33" spans="13:13" x14ac:dyDescent="0.25">
      <c r="M33" s="42">
        <f>SUM(M28:M32)</f>
        <v>1880000</v>
      </c>
    </row>
  </sheetData>
  <mergeCells count="17">
    <mergeCell ref="D2:F2"/>
    <mergeCell ref="A4:B4"/>
    <mergeCell ref="M20:N20"/>
    <mergeCell ref="P7:R7"/>
    <mergeCell ref="P8:R8"/>
    <mergeCell ref="J20:K20"/>
    <mergeCell ref="G4:H4"/>
    <mergeCell ref="J4:K4"/>
    <mergeCell ref="M4:N4"/>
    <mergeCell ref="M14:N14"/>
    <mergeCell ref="J14:K14"/>
    <mergeCell ref="F18:G18"/>
    <mergeCell ref="J27:K27"/>
    <mergeCell ref="A19:C19"/>
    <mergeCell ref="A21:B21"/>
    <mergeCell ref="A22:B22"/>
    <mergeCell ref="A23:B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2"/>
  <sheetViews>
    <sheetView workbookViewId="0">
      <selection activeCell="C15" sqref="C15"/>
    </sheetView>
  </sheetViews>
  <sheetFormatPr baseColWidth="10" defaultRowHeight="15" x14ac:dyDescent="0.25"/>
  <cols>
    <col min="3" max="3" width="24.42578125" bestFit="1" customWidth="1"/>
    <col min="4" max="4" width="12.140625" style="29" bestFit="1" customWidth="1"/>
    <col min="5" max="5" width="11.42578125" style="29"/>
  </cols>
  <sheetData>
    <row r="3" spans="3:5" x14ac:dyDescent="0.25">
      <c r="C3" s="8" t="s">
        <v>0</v>
      </c>
      <c r="D3" s="30" t="s">
        <v>4</v>
      </c>
      <c r="E3" s="30">
        <v>13</v>
      </c>
    </row>
    <row r="4" spans="3:5" x14ac:dyDescent="0.25">
      <c r="C4" s="8" t="s">
        <v>0</v>
      </c>
      <c r="D4" s="30" t="s">
        <v>5</v>
      </c>
      <c r="E4" s="30">
        <v>20</v>
      </c>
    </row>
    <row r="5" spans="3:5" x14ac:dyDescent="0.25">
      <c r="C5" s="1" t="s">
        <v>6</v>
      </c>
      <c r="D5" s="2" t="s">
        <v>4</v>
      </c>
      <c r="E5" s="2">
        <v>17</v>
      </c>
    </row>
    <row r="6" spans="3:5" x14ac:dyDescent="0.25">
      <c r="C6" s="1" t="s">
        <v>7</v>
      </c>
      <c r="D6" s="2" t="s">
        <v>4</v>
      </c>
      <c r="E6" s="2">
        <v>6</v>
      </c>
    </row>
    <row r="7" spans="3:5" x14ac:dyDescent="0.25">
      <c r="C7" s="8" t="s">
        <v>8</v>
      </c>
      <c r="D7" s="24" t="s">
        <v>3</v>
      </c>
      <c r="E7" s="24">
        <v>19</v>
      </c>
    </row>
    <row r="8" spans="3:5" x14ac:dyDescent="0.25">
      <c r="C8" s="8" t="s">
        <v>8</v>
      </c>
      <c r="D8" s="30" t="s">
        <v>4</v>
      </c>
      <c r="E8" s="30">
        <v>17</v>
      </c>
    </row>
    <row r="9" spans="3:5" x14ac:dyDescent="0.25">
      <c r="C9" s="31" t="s">
        <v>9</v>
      </c>
      <c r="D9" s="24" t="s">
        <v>1</v>
      </c>
      <c r="E9" s="24">
        <v>8</v>
      </c>
    </row>
    <row r="10" spans="3:5" x14ac:dyDescent="0.25">
      <c r="C10" s="31" t="s">
        <v>9</v>
      </c>
      <c r="D10" s="24" t="s">
        <v>2</v>
      </c>
      <c r="E10" s="24">
        <v>10</v>
      </c>
    </row>
    <row r="11" spans="3:5" x14ac:dyDescent="0.25">
      <c r="C11" s="1" t="s">
        <v>21</v>
      </c>
      <c r="D11" s="30" t="s">
        <v>4</v>
      </c>
      <c r="E11" s="30">
        <v>13</v>
      </c>
    </row>
    <row r="12" spans="3:5" x14ac:dyDescent="0.25">
      <c r="D12" s="28" t="s">
        <v>31</v>
      </c>
      <c r="E12" s="28">
        <f>SUM(E3:E11)</f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2025-10-21T02:38:19Z</dcterms:created>
  <dcterms:modified xsi:type="dcterms:W3CDTF">2025-12-07T22:40:20Z</dcterms:modified>
</cp:coreProperties>
</file>